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T:\SNP\Food Service Facts\FS_Facts_Forms_Resources\FS_Facts_Enterable_Forms_Resources\"/>
    </mc:Choice>
  </mc:AlternateContent>
  <xr:revisionPtr revIDLastSave="0" documentId="8_{B1597861-2970-4C09-9A59-811E36E4AF88}" xr6:coauthVersionLast="47" xr6:coauthVersionMax="47" xr10:uidLastSave="{00000000-0000-0000-0000-000000000000}"/>
  <bookViews>
    <workbookView xWindow="28680" yWindow="-120" windowWidth="29040" windowHeight="15720" xr2:uid="{00000000-000D-0000-FFFF-FFFF00000000}"/>
  </bookViews>
  <sheets>
    <sheet name="Site 1" sheetId="1" r:id="rId1"/>
    <sheet name="Sheet2" sheetId="2" r:id="rId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K14" i="1"/>
  <c r="J13" i="1"/>
  <c r="J14" i="1"/>
  <c r="I13" i="1"/>
  <c r="I14" i="1"/>
  <c r="I11" i="1"/>
  <c r="J11" i="1"/>
  <c r="K11" i="1"/>
  <c r="F17" i="1"/>
  <c r="C17" i="1"/>
  <c r="I17" i="1"/>
  <c r="F16" i="1"/>
  <c r="I27" i="1"/>
  <c r="J27" i="1"/>
  <c r="F28" i="1"/>
  <c r="C28" i="1"/>
  <c r="C30" i="1"/>
  <c r="C32" i="1"/>
  <c r="I33" i="1"/>
  <c r="C16" i="1"/>
  <c r="I26" i="1"/>
  <c r="J26" i="1"/>
  <c r="F26" i="1"/>
  <c r="I32" i="1"/>
  <c r="C21" i="1"/>
  <c r="C22" i="1"/>
  <c r="F21" i="1"/>
  <c r="F22" i="1"/>
  <c r="D23" i="1"/>
  <c r="F30" i="1"/>
  <c r="F32" i="1"/>
  <c r="D34" i="1"/>
  <c r="F36" i="1"/>
  <c r="C36" i="1"/>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shinds</author>
  </authors>
  <commentList>
    <comment ref="C19" authorId="0" shapeId="0" xr:uid="{00000000-0006-0000-0000-000001000000}">
      <text>
        <r>
          <rPr>
            <b/>
            <sz val="12"/>
            <color indexed="81"/>
            <rFont val="Arial"/>
            <family val="2"/>
          </rPr>
          <t>The maximum price for a student reduced-price breakfast is $.30.</t>
        </r>
      </text>
    </comment>
    <comment ref="F19" authorId="0" shapeId="0" xr:uid="{00000000-0006-0000-0000-000002000000}">
      <text>
        <r>
          <rPr>
            <b/>
            <sz val="12"/>
            <color indexed="81"/>
            <rFont val="Arial"/>
            <family val="2"/>
          </rPr>
          <t>The maximum price for a student reduced-price lunch is $.40.</t>
        </r>
      </text>
    </comment>
    <comment ref="B26" authorId="0" shapeId="0" xr:uid="{00000000-0006-0000-0000-000003000000}">
      <text>
        <r>
          <rPr>
            <b/>
            <sz val="12"/>
            <color indexed="81"/>
            <rFont val="Arial"/>
            <family val="2"/>
          </rPr>
          <t>Total number of students enrolled at this site</t>
        </r>
      </text>
    </comment>
    <comment ref="B27" authorId="0" shapeId="0" xr:uid="{00000000-0006-0000-0000-000004000000}">
      <text>
        <r>
          <rPr>
            <b/>
            <sz val="12"/>
            <color indexed="81"/>
            <rFont val="Arial"/>
            <family val="2"/>
          </rPr>
          <t xml:space="preserve">The law defines Identified Student as “students certified based on documentation of benefit receipt or categorical eligibility as described in [7 CFR] Section 245.6a(c)(2)…” As provided in the regulation, this primarily includes participation in the supplemental Nutrition Assistance Program (SNAP, formerly the Food Stamp Program), Temporary Assistance for Needy Families, and the Food Distribution Program on Indian Reservations. It also includes homeless, runaway and migrant youth. It does not include students who are categorically eligible based on submission of a free and reduced price application. </t>
        </r>
      </text>
    </comment>
    <comment ref="C27" authorId="0" shapeId="0" xr:uid="{00000000-0006-0000-0000-000005000000}">
      <text>
        <r>
          <rPr>
            <b/>
            <sz val="12"/>
            <color indexed="81"/>
            <rFont val="Arial"/>
            <family val="2"/>
          </rPr>
          <t>As of April 1 of the school year prior to the First Year of electing benefits,  (based on this site, group of sites, or districtwide)</t>
        </r>
      </text>
    </comment>
    <comment ref="C28" authorId="0" shapeId="0" xr:uid="{00000000-0006-0000-0000-000006000000}">
      <text>
        <r>
          <rPr>
            <b/>
            <sz val="12"/>
            <color indexed="81"/>
            <rFont val="Arial"/>
            <family val="2"/>
          </rPr>
          <t>Identified Students ÷ Enrollment x 100</t>
        </r>
      </text>
    </comment>
    <comment ref="C30" authorId="0" shapeId="0" xr:uid="{00000000-0006-0000-0000-000007000000}">
      <text>
        <r>
          <rPr>
            <b/>
            <sz val="12"/>
            <color indexed="81"/>
            <rFont val="Arial"/>
            <family val="2"/>
          </rPr>
          <t xml:space="preserve">Percentage of Identified Students x 1.6 multiplier (as established by federal law)
</t>
        </r>
        <r>
          <rPr>
            <b/>
            <sz val="10"/>
            <color indexed="81"/>
            <rFont val="Arial"/>
            <family val="2"/>
          </rPr>
          <t>* Not to exceed 100%</t>
        </r>
      </text>
    </comment>
    <comment ref="C32" authorId="0" shapeId="0" xr:uid="{00000000-0006-0000-0000-000008000000}">
      <text>
        <r>
          <rPr>
            <b/>
            <sz val="12"/>
            <color indexed="81"/>
            <rFont val="Arial"/>
            <family val="2"/>
          </rPr>
          <t xml:space="preserve">100% - Percentage of
Meals Reimbursed at the Free Rate
</t>
        </r>
        <r>
          <rPr>
            <b/>
            <sz val="10"/>
            <color indexed="81"/>
            <rFont val="Arial"/>
            <family val="2"/>
          </rPr>
          <t>* Not to be less than 0</t>
        </r>
      </text>
    </comment>
  </commentList>
</comments>
</file>

<file path=xl/sharedStrings.xml><?xml version="1.0" encoding="utf-8"?>
<sst xmlns="http://schemas.openxmlformats.org/spreadsheetml/2006/main" count="67" uniqueCount="51">
  <si>
    <t>Traditional vs CEP Revenue  Comparison</t>
  </si>
  <si>
    <t>Site Name</t>
  </si>
  <si>
    <t>Month</t>
  </si>
  <si>
    <t xml:space="preserve">Reimbursement Rates: </t>
  </si>
  <si>
    <t>Approved for $0.09</t>
  </si>
  <si>
    <t>Yes (Y) or No (N)</t>
  </si>
  <si>
    <t>Anticipated % Increase in Breakfast</t>
  </si>
  <si>
    <t>Free</t>
  </si>
  <si>
    <t>Reduced</t>
  </si>
  <si>
    <t>Paid</t>
  </si>
  <si>
    <t>Severe Need Lunch</t>
  </si>
  <si>
    <t>Anticipated % Increase in Lunch</t>
  </si>
  <si>
    <t>Breakfast - Regular Rate</t>
  </si>
  <si>
    <t>Severe Need Breakfast</t>
  </si>
  <si>
    <t>Breakfast - Severe Need</t>
  </si>
  <si>
    <t>Lunch - Regular Rate + $0.09</t>
  </si>
  <si>
    <t>Traditional Method</t>
  </si>
  <si>
    <t>Lunch - High Rate + $0.09</t>
  </si>
  <si>
    <t>Breakfasts</t>
  </si>
  <si>
    <t>Total Meals Claimed</t>
  </si>
  <si>
    <t>Lunches</t>
  </si>
  <si>
    <t>Total Breakfasts Claimed</t>
  </si>
  <si>
    <t>Total Lunches 
Claimed</t>
  </si>
  <si>
    <t>FED Breakfast Reimbursement</t>
  </si>
  <si>
    <t>FED Lunch Reimbursement</t>
  </si>
  <si>
    <t>TOTAL FED Reimbursement</t>
  </si>
  <si>
    <t>Student Prices</t>
  </si>
  <si>
    <t>Reduced-Price</t>
  </si>
  <si>
    <t>CASH Breakfast Revenue (student payments)</t>
  </si>
  <si>
    <t>CASH Lunch Revenue (student payments)</t>
  </si>
  <si>
    <t>Total Breakfast Revenue</t>
  </si>
  <si>
    <t>Total Lunch Revenue</t>
  </si>
  <si>
    <t>Total Revenue Based on Traditional Claiming:</t>
  </si>
  <si>
    <t>Community Eligibility Provision (CEP) Method</t>
  </si>
  <si>
    <t>Projected Meals</t>
  </si>
  <si>
    <t>Enrollment</t>
  </si>
  <si>
    <t>Increase in Breakfast</t>
  </si>
  <si>
    <t>Identified Students</t>
  </si>
  <si>
    <t>Increase in Lunch</t>
  </si>
  <si>
    <t>% of Identified Students</t>
  </si>
  <si>
    <t>Total Lunches Claimed</t>
  </si>
  <si>
    <t>% of Meals Reimbursed at Free Rate</t>
  </si>
  <si>
    <t>% of Meals Reimbursed at the Paid Rate</t>
  </si>
  <si>
    <t>Federal Breakfast CEP</t>
  </si>
  <si>
    <t>Federal Lunch CEP</t>
  </si>
  <si>
    <t>Total Revenue Based on CEP Claiming:</t>
  </si>
  <si>
    <t>Traditional Claiming =</t>
  </si>
  <si>
    <t>vs.</t>
  </si>
  <si>
    <t>CEP Claiming =</t>
  </si>
  <si>
    <t>Lunch - High Rate - No $0.09</t>
  </si>
  <si>
    <t>Lunch - Reg Rate - No $0.09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</si>
</sst>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font>
    <font>
      <b/>
      <sz val="12"/>
      <color indexed="81"/>
      <name val="Arial"/>
      <family val="2"/>
    </font>
    <font>
      <b/>
      <sz val="10"/>
      <color indexed="81"/>
      <name val="Arial"/>
      <family val="2"/>
    </font>
    <font>
      <sz val="11"/>
      <color theme="1"/>
      <name val="Calibri"/>
      <family val="2"/>
    </font>
    <font>
      <b/>
      <sz val="12"/>
      <color theme="1"/>
      <name val="Arial"/>
      <family val="2"/>
    </font>
    <font>
      <sz val="10"/>
      <color theme="1"/>
      <name val="Arial"/>
      <family val="2"/>
    </font>
    <font>
      <b/>
      <sz val="12"/>
      <color theme="0"/>
      <name val="Arial"/>
      <family val="2"/>
    </font>
    <font>
      <b/>
      <sz val="13"/>
      <color theme="0"/>
      <name val="Arial"/>
      <family val="2"/>
    </font>
    <font>
      <sz val="11"/>
      <color theme="1"/>
      <name val="Arial"/>
      <family val="2"/>
    </font>
    <font>
      <b/>
      <sz val="11"/>
      <color theme="1"/>
      <name val="Arial"/>
      <family val="2"/>
    </font>
    <font>
      <b/>
      <u/>
      <sz val="11"/>
      <color theme="1"/>
      <name val="Arial"/>
      <family val="2"/>
    </font>
    <font>
      <sz val="11"/>
      <color theme="0"/>
      <name val="Arial"/>
      <family val="2"/>
    </font>
    <font>
      <b/>
      <sz val="13"/>
      <color rgb="FFFF0000"/>
      <name val="Arial"/>
      <family val="2"/>
    </font>
  </fonts>
  <fills count="8">
    <fill>
      <patternFill patternType="none"/>
    </fill>
    <fill>
      <patternFill patternType="gray125"/>
    </fill>
    <fill>
      <patternFill patternType="solid">
        <fgColor rgb="FFFFFF66"/>
        <bgColor indexed="64"/>
      </patternFill>
    </fill>
    <fill>
      <patternFill patternType="solid">
        <fgColor rgb="FF9900FF"/>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6600"/>
        <bgColor indexed="64"/>
      </patternFill>
    </fill>
    <fill>
      <patternFill patternType="solid">
        <fgColor rgb="FFFFFF00"/>
        <bgColor indexed="64"/>
      </patternFill>
    </fill>
  </fills>
  <borders count="42">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11">
    <xf numFmtId="0" fontId="0" fillId="0" borderId="0" xfId="0"/>
    <xf numFmtId="3" fontId="4" fillId="2" borderId="5" xfId="0" applyNumberFormat="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center" vertical="center"/>
      <protection locked="0"/>
    </xf>
    <xf numFmtId="164" fontId="4" fillId="2" borderId="6" xfId="0" applyNumberFormat="1" applyFont="1" applyFill="1" applyBorder="1" applyAlignment="1" applyProtection="1">
      <alignment horizontal="center" vertical="center"/>
      <protection locked="0"/>
    </xf>
    <xf numFmtId="164" fontId="4" fillId="2" borderId="7" xfId="0" applyNumberFormat="1" applyFont="1" applyFill="1" applyBorder="1" applyAlignment="1" applyProtection="1">
      <alignment horizontal="center" vertical="center"/>
      <protection locked="0"/>
    </xf>
    <xf numFmtId="164" fontId="4" fillId="2" borderId="8" xfId="0" applyNumberFormat="1" applyFont="1" applyFill="1" applyBorder="1" applyAlignment="1" applyProtection="1">
      <alignment horizontal="center" vertical="center"/>
      <protection locked="0"/>
    </xf>
    <xf numFmtId="3" fontId="4" fillId="2" borderId="4"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3" fontId="4" fillId="2" borderId="7" xfId="0" applyNumberFormat="1" applyFont="1" applyFill="1" applyBorder="1" applyAlignment="1" applyProtection="1">
      <alignment horizontal="center" vertical="center"/>
      <protection locked="0"/>
    </xf>
    <xf numFmtId="0" fontId="8" fillId="0" borderId="0" xfId="0" applyFont="1"/>
    <xf numFmtId="0" fontId="8" fillId="7" borderId="20" xfId="0" applyFont="1" applyFill="1" applyBorder="1" applyAlignment="1" applyProtection="1">
      <alignment horizontal="center"/>
      <protection locked="0"/>
    </xf>
    <xf numFmtId="9" fontId="8" fillId="7" borderId="20" xfId="2"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9" fontId="8" fillId="2" borderId="20" xfId="2" applyFont="1" applyFill="1" applyBorder="1" applyAlignment="1" applyProtection="1">
      <alignment horizontal="center"/>
      <protection locked="0"/>
    </xf>
    <xf numFmtId="0" fontId="8" fillId="0" borderId="0" xfId="0" applyFont="1" applyAlignment="1">
      <alignment horizontal="center"/>
    </xf>
    <xf numFmtId="44" fontId="8" fillId="0" borderId="0" xfId="1" applyFont="1" applyProtection="1"/>
    <xf numFmtId="44" fontId="8" fillId="0" borderId="0" xfId="0" applyNumberFormat="1" applyFont="1"/>
    <xf numFmtId="44" fontId="8" fillId="0" borderId="0" xfId="1" applyFont="1"/>
    <xf numFmtId="0" fontId="9" fillId="0" borderId="0" xfId="0" applyFont="1"/>
    <xf numFmtId="0" fontId="8" fillId="0" borderId="19" xfId="0" applyFont="1" applyBorder="1"/>
    <xf numFmtId="0" fontId="10" fillId="0" borderId="33" xfId="0" applyFont="1" applyBorder="1" applyAlignment="1">
      <alignment horizontal="center"/>
    </xf>
    <xf numFmtId="0" fontId="10" fillId="0" borderId="4" xfId="0" applyFont="1" applyBorder="1" applyAlignment="1">
      <alignment horizontal="center"/>
    </xf>
    <xf numFmtId="0" fontId="10" fillId="0" borderId="7" xfId="0" applyFont="1" applyBorder="1" applyAlignment="1">
      <alignment horizontal="center"/>
    </xf>
    <xf numFmtId="0" fontId="9" fillId="0" borderId="0" xfId="0" applyFont="1" applyAlignment="1">
      <alignment horizontal="left"/>
    </xf>
    <xf numFmtId="0" fontId="8" fillId="0" borderId="0" xfId="0" applyFont="1" applyAlignment="1">
      <alignment horizontal="left"/>
    </xf>
    <xf numFmtId="0" fontId="9" fillId="0" borderId="33" xfId="0" applyFont="1" applyBorder="1"/>
    <xf numFmtId="0" fontId="4" fillId="0" borderId="0" xfId="0" applyFont="1"/>
    <xf numFmtId="0" fontId="9" fillId="0" borderId="39" xfId="0" applyFont="1" applyBorder="1"/>
    <xf numFmtId="0" fontId="8" fillId="0" borderId="40" xfId="0" applyFont="1" applyBorder="1" applyAlignment="1">
      <alignment horizontal="center"/>
    </xf>
    <xf numFmtId="0" fontId="8" fillId="0" borderId="41" xfId="0" applyFont="1" applyBorder="1" applyAlignment="1">
      <alignment horizontal="center"/>
    </xf>
    <xf numFmtId="0" fontId="4" fillId="0" borderId="1" xfId="0" applyFont="1" applyBorder="1"/>
    <xf numFmtId="0" fontId="5" fillId="0" borderId="0" xfId="0" applyFont="1" applyAlignment="1">
      <alignment vertical="top" wrapText="1"/>
    </xf>
    <xf numFmtId="0" fontId="4" fillId="0" borderId="2" xfId="0" applyFont="1" applyBorder="1"/>
    <xf numFmtId="3" fontId="4" fillId="0" borderId="6" xfId="0" applyNumberFormat="1" applyFont="1" applyBorder="1" applyAlignment="1">
      <alignment horizontal="center" vertical="center"/>
    </xf>
    <xf numFmtId="0" fontId="6" fillId="5" borderId="2" xfId="0" applyFont="1" applyFill="1" applyBorder="1" applyAlignment="1">
      <alignment wrapText="1"/>
    </xf>
    <xf numFmtId="3" fontId="4" fillId="0" borderId="7"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0" fontId="10" fillId="0" borderId="0" xfId="0" applyFont="1" applyAlignment="1">
      <alignment horizontal="center"/>
    </xf>
    <xf numFmtId="0" fontId="4" fillId="0" borderId="3" xfId="0" applyFont="1" applyBorder="1" applyAlignment="1">
      <alignment wrapText="1"/>
    </xf>
    <xf numFmtId="164" fontId="4" fillId="0" borderId="15"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6" fillId="4" borderId="13" xfId="0" applyFont="1" applyFill="1" applyBorder="1" applyAlignment="1">
      <alignment horizontal="center" vertical="center" wrapText="1"/>
    </xf>
    <xf numFmtId="164" fontId="4" fillId="0" borderId="14" xfId="0" applyNumberFormat="1" applyFont="1" applyBorder="1" applyAlignment="1">
      <alignment horizontal="center" vertical="center"/>
    </xf>
    <xf numFmtId="0" fontId="6" fillId="5" borderId="13" xfId="0" applyFont="1" applyFill="1" applyBorder="1" applyAlignment="1">
      <alignment horizontal="center" vertical="center" wrapText="1"/>
    </xf>
    <xf numFmtId="0" fontId="4" fillId="0" borderId="4" xfId="0" applyFont="1" applyBorder="1" applyAlignment="1">
      <alignment vertical="center"/>
    </xf>
    <xf numFmtId="3" fontId="8" fillId="0" borderId="0" xfId="0" applyNumberFormat="1" applyFont="1"/>
    <xf numFmtId="0" fontId="0" fillId="0" borderId="0" xfId="0" applyAlignment="1">
      <alignment vertical="center"/>
    </xf>
    <xf numFmtId="0" fontId="6" fillId="3" borderId="10" xfId="0" applyFont="1" applyFill="1" applyBorder="1"/>
    <xf numFmtId="0" fontId="7" fillId="3" borderId="11" xfId="0" applyFont="1" applyFill="1" applyBorder="1" applyAlignment="1">
      <alignment horizontal="right"/>
    </xf>
    <xf numFmtId="164" fontId="7" fillId="3" borderId="16" xfId="0" applyNumberFormat="1" applyFont="1" applyFill="1" applyBorder="1" applyAlignment="1">
      <alignment horizontal="left"/>
    </xf>
    <xf numFmtId="0" fontId="4" fillId="0" borderId="12" xfId="0" applyFont="1" applyBorder="1" applyAlignment="1">
      <alignment horizontal="center" vertical="center"/>
    </xf>
    <xf numFmtId="0" fontId="7" fillId="6" borderId="17" xfId="0" applyFont="1" applyFill="1" applyBorder="1" applyAlignment="1">
      <alignment horizontal="right"/>
    </xf>
    <xf numFmtId="164" fontId="7" fillId="6" borderId="18" xfId="0" applyNumberFormat="1" applyFont="1" applyFill="1" applyBorder="1" applyAlignment="1">
      <alignment horizontal="left"/>
    </xf>
    <xf numFmtId="0" fontId="8" fillId="7" borderId="4" xfId="0" applyFont="1" applyFill="1" applyBorder="1" applyAlignment="1" applyProtection="1">
      <alignment horizontal="center"/>
      <protection locked="0"/>
    </xf>
    <xf numFmtId="0" fontId="8" fillId="7" borderId="7" xfId="0" applyFont="1" applyFill="1" applyBorder="1" applyAlignment="1" applyProtection="1">
      <alignment horizontal="center"/>
      <protection locked="0"/>
    </xf>
    <xf numFmtId="0" fontId="6" fillId="4" borderId="2" xfId="0" applyFont="1" applyFill="1" applyBorder="1" applyAlignment="1">
      <alignment wrapText="1"/>
    </xf>
    <xf numFmtId="3" fontId="4"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9" fillId="0" borderId="0" xfId="0" applyFont="1" applyAlignment="1">
      <alignment horizontal="center"/>
    </xf>
    <xf numFmtId="0" fontId="9" fillId="2" borderId="13" xfId="0" applyFont="1" applyFill="1" applyBorder="1" applyAlignment="1" applyProtection="1">
      <alignment horizontal="left"/>
      <protection locked="0"/>
    </xf>
    <xf numFmtId="0" fontId="9" fillId="2" borderId="21" xfId="0" applyFont="1" applyFill="1" applyBorder="1" applyAlignment="1" applyProtection="1">
      <alignment horizontal="left"/>
      <protection locked="0"/>
    </xf>
    <xf numFmtId="0" fontId="9" fillId="2" borderId="22" xfId="0" applyFont="1" applyFill="1" applyBorder="1" applyAlignment="1" applyProtection="1">
      <alignment horizontal="left"/>
      <protection locked="0"/>
    </xf>
    <xf numFmtId="0" fontId="6" fillId="4" borderId="23" xfId="0" applyFont="1" applyFill="1" applyBorder="1" applyAlignment="1">
      <alignment horizontal="center"/>
    </xf>
    <xf numFmtId="0" fontId="6" fillId="5" borderId="23" xfId="0" applyFont="1" applyFill="1" applyBorder="1" applyAlignment="1">
      <alignment horizontal="center"/>
    </xf>
    <xf numFmtId="0" fontId="6" fillId="5" borderId="24" xfId="0" applyFont="1" applyFill="1" applyBorder="1" applyAlignment="1">
      <alignment horizontal="center"/>
    </xf>
    <xf numFmtId="0" fontId="6" fillId="4" borderId="13" xfId="0" applyFont="1" applyFill="1" applyBorder="1" applyAlignment="1">
      <alignment horizontal="center"/>
    </xf>
    <xf numFmtId="0" fontId="6" fillId="4" borderId="22" xfId="0" applyFont="1" applyFill="1" applyBorder="1" applyAlignment="1">
      <alignment horizontal="center"/>
    </xf>
    <xf numFmtId="0" fontId="6" fillId="5" borderId="13" xfId="0" applyFont="1" applyFill="1" applyBorder="1" applyAlignment="1">
      <alignment horizontal="center"/>
    </xf>
    <xf numFmtId="0" fontId="6" fillId="5" borderId="22" xfId="0" applyFont="1" applyFill="1" applyBorder="1" applyAlignment="1">
      <alignment horizont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11" fillId="3" borderId="26" xfId="0" applyFont="1" applyFill="1" applyBorder="1" applyAlignment="1">
      <alignment horizontal="center"/>
    </xf>
    <xf numFmtId="0" fontId="11" fillId="3" borderId="14" xfId="0" applyFont="1" applyFill="1" applyBorder="1" applyAlignment="1">
      <alignment horizontal="center"/>
    </xf>
    <xf numFmtId="0" fontId="6" fillId="4" borderId="27" xfId="0" applyFont="1" applyFill="1" applyBorder="1" applyAlignment="1">
      <alignment horizontal="center" vertical="center" textRotation="90"/>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4" fillId="0" borderId="33" xfId="0" applyFont="1" applyBorder="1" applyAlignment="1">
      <alignment horizontal="center" vertical="center" wrapText="1"/>
    </xf>
    <xf numFmtId="0" fontId="9" fillId="2" borderId="13"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9" fillId="2" borderId="22" xfId="0" applyFont="1" applyFill="1" applyBorder="1" applyAlignment="1" applyProtection="1">
      <alignment horizontal="center"/>
      <protection locked="0"/>
    </xf>
    <xf numFmtId="0" fontId="7" fillId="3" borderId="30" xfId="0" applyFont="1" applyFill="1" applyBorder="1" applyAlignment="1">
      <alignment horizontal="right"/>
    </xf>
    <xf numFmtId="0" fontId="7" fillId="3" borderId="31" xfId="0" applyFont="1" applyFill="1" applyBorder="1" applyAlignment="1">
      <alignment horizontal="right"/>
    </xf>
    <xf numFmtId="164" fontId="7" fillId="3" borderId="31" xfId="0" applyNumberFormat="1" applyFont="1" applyFill="1" applyBorder="1" applyAlignment="1">
      <alignment horizontal="left" wrapText="1"/>
    </xf>
    <xf numFmtId="164" fontId="7" fillId="3" borderId="32" xfId="0" applyNumberFormat="1" applyFont="1" applyFill="1" applyBorder="1" applyAlignment="1">
      <alignment horizontal="left" wrapText="1"/>
    </xf>
    <xf numFmtId="0" fontId="4" fillId="0" borderId="0" xfId="0" applyFont="1"/>
    <xf numFmtId="0" fontId="8" fillId="0" borderId="0" xfId="0" applyFont="1"/>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11" fillId="6" borderId="11" xfId="0" applyFont="1" applyFill="1" applyBorder="1" applyAlignment="1">
      <alignment horizontal="center"/>
    </xf>
    <xf numFmtId="0" fontId="11" fillId="6" borderId="18" xfId="0" applyFont="1" applyFill="1" applyBorder="1" applyAlignment="1">
      <alignment horizontal="center"/>
    </xf>
    <xf numFmtId="0" fontId="4" fillId="0" borderId="4"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5" borderId="27" xfId="0" applyFont="1" applyFill="1" applyBorder="1" applyAlignment="1">
      <alignment horizontal="center" vertical="center" textRotation="90"/>
    </xf>
    <xf numFmtId="0" fontId="8" fillId="0" borderId="28" xfId="0" applyFont="1" applyBorder="1" applyAlignment="1">
      <alignment horizontal="center"/>
    </xf>
    <xf numFmtId="0" fontId="8" fillId="0" borderId="29" xfId="0" applyFont="1" applyBorder="1" applyAlignment="1">
      <alignment horizontal="center"/>
    </xf>
    <xf numFmtId="0" fontId="9" fillId="0" borderId="37" xfId="0" applyFont="1" applyBorder="1" applyAlignment="1">
      <alignment horizontal="center"/>
    </xf>
    <xf numFmtId="0" fontId="9" fillId="0" borderId="12" xfId="0" applyFont="1" applyBorder="1" applyAlignment="1">
      <alignment horizontal="center"/>
    </xf>
    <xf numFmtId="0" fontId="9" fillId="0" borderId="38"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44" fontId="4" fillId="0" borderId="7"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0" fontId="7" fillId="6" borderId="34" xfId="0" applyFont="1" applyFill="1" applyBorder="1" applyAlignment="1">
      <alignment horizontal="right"/>
    </xf>
    <xf numFmtId="0" fontId="7" fillId="6" borderId="35" xfId="0" applyFont="1" applyFill="1" applyBorder="1" applyAlignment="1">
      <alignment horizontal="right"/>
    </xf>
    <xf numFmtId="164" fontId="7" fillId="6" borderId="35" xfId="0" applyNumberFormat="1" applyFont="1" applyFill="1" applyBorder="1" applyAlignment="1">
      <alignment horizontal="left" wrapText="1"/>
    </xf>
    <xf numFmtId="164" fontId="7" fillId="6" borderId="36"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
  <sheetViews>
    <sheetView tabSelected="1" zoomScale="87" zoomScaleNormal="87" workbookViewId="0">
      <selection activeCell="I8" sqref="I8:K9"/>
    </sheetView>
  </sheetViews>
  <sheetFormatPr defaultColWidth="8.85546875" defaultRowHeight="14.25" x14ac:dyDescent="0.2"/>
  <cols>
    <col min="1" max="1" width="3.7109375" style="9" bestFit="1" customWidth="1"/>
    <col min="2" max="2" width="28.7109375" style="9" customWidth="1"/>
    <col min="3" max="3" width="22.42578125" style="9" bestFit="1" customWidth="1"/>
    <col min="4" max="4" width="4.140625" style="14" bestFit="1" customWidth="1"/>
    <col min="5" max="5" width="49.42578125" style="9" bestFit="1" customWidth="1"/>
    <col min="6" max="6" width="22.42578125" style="9" bestFit="1" customWidth="1"/>
    <col min="7" max="7" width="5.28515625" style="9" customWidth="1"/>
    <col min="8" max="8" width="32" style="9" customWidth="1"/>
    <col min="9" max="14" width="16.28515625" style="9" customWidth="1"/>
    <col min="15" max="21" width="8.85546875" style="9" customWidth="1"/>
    <col min="22" max="16384" width="8.85546875" style="9"/>
  </cols>
  <sheetData>
    <row r="1" spans="1:11" ht="15" x14ac:dyDescent="0.25">
      <c r="A1" s="61" t="s">
        <v>0</v>
      </c>
      <c r="B1" s="61"/>
      <c r="C1" s="61"/>
      <c r="D1" s="61"/>
      <c r="E1" s="61"/>
      <c r="F1" s="61"/>
    </row>
    <row r="2" spans="1:11" ht="15" x14ac:dyDescent="0.25">
      <c r="A2" s="61"/>
      <c r="B2" s="61"/>
      <c r="C2" s="61"/>
      <c r="D2" s="61"/>
      <c r="E2" s="61"/>
      <c r="F2" s="61"/>
    </row>
    <row r="3" spans="1:11" ht="15" thickBot="1" x14ac:dyDescent="0.25">
      <c r="A3" s="14"/>
      <c r="B3" s="14"/>
      <c r="C3" s="14"/>
      <c r="E3" s="14"/>
      <c r="F3" s="14"/>
    </row>
    <row r="4" spans="1:11" ht="15.75" thickBot="1" x14ac:dyDescent="0.3">
      <c r="B4" s="18" t="s">
        <v>1</v>
      </c>
      <c r="C4" s="62"/>
      <c r="D4" s="63"/>
      <c r="E4" s="64"/>
    </row>
    <row r="5" spans="1:11" ht="15.75" thickBot="1" x14ac:dyDescent="0.3">
      <c r="B5" s="18" t="s">
        <v>2</v>
      </c>
      <c r="C5" s="80"/>
      <c r="D5" s="81"/>
      <c r="E5" s="82"/>
    </row>
    <row r="6" spans="1:11" ht="15.75" thickBot="1" x14ac:dyDescent="0.3">
      <c r="H6" s="99" t="s">
        <v>3</v>
      </c>
      <c r="I6" s="100"/>
      <c r="J6" s="100"/>
      <c r="K6" s="101"/>
    </row>
    <row r="7" spans="1:11" ht="15.75" thickBot="1" x14ac:dyDescent="0.3">
      <c r="B7" s="18" t="s">
        <v>4</v>
      </c>
      <c r="C7" s="19" t="s">
        <v>5</v>
      </c>
      <c r="D7" s="10"/>
      <c r="E7" s="9" t="s">
        <v>6</v>
      </c>
      <c r="F7" s="11"/>
      <c r="H7" s="20"/>
      <c r="I7" s="21" t="s">
        <v>7</v>
      </c>
      <c r="J7" s="21" t="s">
        <v>8</v>
      </c>
      <c r="K7" s="22" t="s">
        <v>9</v>
      </c>
    </row>
    <row r="8" spans="1:11" ht="15.75" thickBot="1" x14ac:dyDescent="0.3">
      <c r="B8" s="23" t="s">
        <v>10</v>
      </c>
      <c r="C8" s="24" t="s">
        <v>5</v>
      </c>
      <c r="D8" s="12"/>
      <c r="E8" s="9" t="s">
        <v>11</v>
      </c>
      <c r="F8" s="13"/>
      <c r="H8" s="25" t="s">
        <v>12</v>
      </c>
      <c r="I8" s="56"/>
      <c r="J8" s="56"/>
      <c r="K8" s="57"/>
    </row>
    <row r="9" spans="1:11" ht="15.75" thickBot="1" x14ac:dyDescent="0.3">
      <c r="B9" s="23" t="s">
        <v>13</v>
      </c>
      <c r="C9" s="24" t="s">
        <v>5</v>
      </c>
      <c r="D9" s="12"/>
      <c r="H9" s="25" t="s">
        <v>14</v>
      </c>
      <c r="I9" s="56"/>
      <c r="J9" s="56"/>
      <c r="K9" s="57"/>
    </row>
    <row r="10" spans="1:11" ht="15.75" thickBot="1" x14ac:dyDescent="0.3">
      <c r="H10" s="25" t="s">
        <v>15</v>
      </c>
      <c r="I10" s="56"/>
      <c r="J10" s="56"/>
      <c r="K10" s="57"/>
    </row>
    <row r="11" spans="1:11" ht="16.5" thickBot="1" x14ac:dyDescent="0.3">
      <c r="A11" s="72" t="s">
        <v>16</v>
      </c>
      <c r="B11" s="73"/>
      <c r="C11" s="73"/>
      <c r="D11" s="74"/>
      <c r="E11" s="74"/>
      <c r="F11" s="75"/>
      <c r="G11" s="26"/>
      <c r="H11" s="27" t="s">
        <v>17</v>
      </c>
      <c r="I11" s="28">
        <f>I10+0.02</f>
        <v>0.02</v>
      </c>
      <c r="J11" s="28">
        <f>J10+0.02</f>
        <v>0.02</v>
      </c>
      <c r="K11" s="29">
        <f>K10+0.02</f>
        <v>0.02</v>
      </c>
    </row>
    <row r="12" spans="1:11" ht="16.5" thickBot="1" x14ac:dyDescent="0.3">
      <c r="A12" s="76" t="s">
        <v>18</v>
      </c>
      <c r="B12" s="68" t="s">
        <v>19</v>
      </c>
      <c r="C12" s="69"/>
      <c r="D12" s="96" t="s">
        <v>20</v>
      </c>
      <c r="E12" s="70" t="s">
        <v>19</v>
      </c>
      <c r="F12" s="71"/>
      <c r="G12" s="26"/>
    </row>
    <row r="13" spans="1:11" ht="15.75" x14ac:dyDescent="0.25">
      <c r="A13" s="77"/>
      <c r="B13" s="30" t="s">
        <v>7</v>
      </c>
      <c r="C13" s="1"/>
      <c r="D13" s="97"/>
      <c r="E13" s="30" t="s">
        <v>7</v>
      </c>
      <c r="F13" s="7"/>
      <c r="G13" s="31"/>
      <c r="H13" s="9" t="s">
        <v>50</v>
      </c>
      <c r="I13" s="14">
        <f>I10-0.09</f>
        <v>-0.09</v>
      </c>
      <c r="J13" s="14">
        <f>J10-0.09</f>
        <v>-0.09</v>
      </c>
      <c r="K13" s="14">
        <f>K10-0.09</f>
        <v>-0.09</v>
      </c>
    </row>
    <row r="14" spans="1:11" ht="15.75" x14ac:dyDescent="0.25">
      <c r="A14" s="77"/>
      <c r="B14" s="32" t="s">
        <v>8</v>
      </c>
      <c r="C14" s="2"/>
      <c r="D14" s="97"/>
      <c r="E14" s="32" t="s">
        <v>8</v>
      </c>
      <c r="F14" s="8"/>
      <c r="G14" s="31"/>
      <c r="H14" s="18" t="s">
        <v>49</v>
      </c>
      <c r="I14" s="14">
        <f>I13+0.02</f>
        <v>-6.9999999999999993E-2</v>
      </c>
      <c r="J14" s="14">
        <f>J13+0.02</f>
        <v>-6.9999999999999993E-2</v>
      </c>
      <c r="K14" s="14">
        <f>K13+0.02</f>
        <v>-6.9999999999999993E-2</v>
      </c>
    </row>
    <row r="15" spans="1:11" ht="15.75" x14ac:dyDescent="0.25">
      <c r="A15" s="77"/>
      <c r="B15" s="32" t="s">
        <v>9</v>
      </c>
      <c r="C15" s="2"/>
      <c r="D15" s="97"/>
      <c r="E15" s="32" t="s">
        <v>9</v>
      </c>
      <c r="F15" s="8"/>
      <c r="G15" s="31"/>
      <c r="H15" s="18"/>
      <c r="I15" s="14"/>
      <c r="J15" s="14"/>
      <c r="K15" s="14"/>
    </row>
    <row r="16" spans="1:11" ht="31.15" customHeight="1" x14ac:dyDescent="0.25">
      <c r="A16" s="77"/>
      <c r="B16" s="58" t="s">
        <v>21</v>
      </c>
      <c r="C16" s="33">
        <f>SUM(C13:C15)</f>
        <v>0</v>
      </c>
      <c r="D16" s="97"/>
      <c r="E16" s="34" t="s">
        <v>22</v>
      </c>
      <c r="F16" s="35">
        <f>SUM(F13:F15)</f>
        <v>0</v>
      </c>
      <c r="G16" s="26"/>
    </row>
    <row r="17" spans="1:13" ht="31.15" customHeight="1" x14ac:dyDescent="0.25">
      <c r="A17" s="77"/>
      <c r="B17" s="58" t="s">
        <v>23</v>
      </c>
      <c r="C17" s="36">
        <f>IF(D9="Y",((C13*I9)+(C14*J9)+(C15*K9)),((C13*I8)+(C14*J8)+(C15*K8)))</f>
        <v>0</v>
      </c>
      <c r="D17" s="97"/>
      <c r="E17" s="34" t="s">
        <v>24</v>
      </c>
      <c r="F17" s="37" t="b">
        <f>IF(D7="Y",(IF(D8="N",((F13*I10)+(F14*J10)+(F15*K10)),((F13*I11)+(F14*J11)+(F15*K11)))),IF(D7="N",(IF(D8="N",((F13*I13)+(F14*J13)+(F15*K13)),((F13*I14)+(F14*J14)+(F15*K14))))))</f>
        <v>0</v>
      </c>
      <c r="G17" s="26"/>
      <c r="H17" s="38" t="s">
        <v>25</v>
      </c>
      <c r="I17" s="39">
        <f>C17+F17</f>
        <v>0</v>
      </c>
      <c r="J17" s="40"/>
      <c r="K17" s="40"/>
    </row>
    <row r="18" spans="1:13" ht="15.75" x14ac:dyDescent="0.25">
      <c r="A18" s="77"/>
      <c r="B18" s="65" t="s">
        <v>26</v>
      </c>
      <c r="C18" s="65"/>
      <c r="D18" s="97"/>
      <c r="E18" s="66" t="s">
        <v>26</v>
      </c>
      <c r="F18" s="67"/>
      <c r="G18" s="26"/>
      <c r="H18" s="18"/>
      <c r="I18" s="14"/>
      <c r="J18" s="14"/>
      <c r="K18" s="14"/>
    </row>
    <row r="19" spans="1:13" ht="15.75" x14ac:dyDescent="0.25">
      <c r="A19" s="77"/>
      <c r="B19" s="32" t="s">
        <v>27</v>
      </c>
      <c r="C19" s="3"/>
      <c r="D19" s="97"/>
      <c r="E19" s="32" t="s">
        <v>27</v>
      </c>
      <c r="F19" s="4"/>
      <c r="G19" s="26"/>
      <c r="H19" s="18"/>
      <c r="I19" s="14"/>
      <c r="J19" s="14"/>
      <c r="K19" s="14"/>
    </row>
    <row r="20" spans="1:13" ht="15.75" x14ac:dyDescent="0.25">
      <c r="A20" s="77"/>
      <c r="B20" s="32" t="s">
        <v>9</v>
      </c>
      <c r="C20" s="3"/>
      <c r="D20" s="97"/>
      <c r="E20" s="32" t="s">
        <v>9</v>
      </c>
      <c r="F20" s="5"/>
      <c r="G20" s="26"/>
      <c r="H20" s="18"/>
      <c r="I20" s="14"/>
      <c r="J20" s="14"/>
      <c r="K20" s="14"/>
    </row>
    <row r="21" spans="1:13" ht="31.15" customHeight="1" thickBot="1" x14ac:dyDescent="0.3">
      <c r="A21" s="77"/>
      <c r="B21" s="41" t="s">
        <v>28</v>
      </c>
      <c r="C21" s="42">
        <f>(C14*C19)+(C15*C20)</f>
        <v>0</v>
      </c>
      <c r="D21" s="97"/>
      <c r="E21" s="41" t="s">
        <v>29</v>
      </c>
      <c r="F21" s="43">
        <f>(F14*F19)+(F15*F20)</f>
        <v>0</v>
      </c>
      <c r="G21" s="26"/>
      <c r="H21" s="18"/>
      <c r="I21" s="14"/>
      <c r="J21" s="14"/>
      <c r="K21" s="14"/>
    </row>
    <row r="22" spans="1:13" ht="31.15" customHeight="1" thickBot="1" x14ac:dyDescent="0.3">
      <c r="A22" s="78"/>
      <c r="B22" s="44" t="s">
        <v>30</v>
      </c>
      <c r="C22" s="45">
        <f>C17+C21</f>
        <v>0</v>
      </c>
      <c r="D22" s="98"/>
      <c r="E22" s="46" t="s">
        <v>31</v>
      </c>
      <c r="F22" s="45">
        <f>F17+F21</f>
        <v>0</v>
      </c>
      <c r="G22" s="26"/>
      <c r="H22" s="18"/>
      <c r="I22" s="14"/>
      <c r="J22" s="14"/>
      <c r="K22" s="14"/>
    </row>
    <row r="23" spans="1:13" ht="17.25" thickBot="1" x14ac:dyDescent="0.3">
      <c r="A23" s="83" t="s">
        <v>32</v>
      </c>
      <c r="B23" s="84"/>
      <c r="C23" s="84"/>
      <c r="D23" s="85">
        <f>C22+F22</f>
        <v>0</v>
      </c>
      <c r="E23" s="85"/>
      <c r="F23" s="86"/>
      <c r="G23" s="26"/>
      <c r="H23" s="18"/>
      <c r="I23" s="14"/>
      <c r="J23" s="14"/>
      <c r="K23" s="14"/>
    </row>
    <row r="24" spans="1:13" ht="16.5" thickBot="1" x14ac:dyDescent="0.3">
      <c r="A24" s="87"/>
      <c r="B24" s="88"/>
      <c r="C24" s="88"/>
      <c r="D24" s="88"/>
      <c r="E24" s="88"/>
      <c r="F24" s="88"/>
      <c r="G24" s="26"/>
    </row>
    <row r="25" spans="1:13" ht="15.6" customHeight="1" x14ac:dyDescent="0.2">
      <c r="A25" s="89" t="s">
        <v>33</v>
      </c>
      <c r="B25" s="90"/>
      <c r="C25" s="90"/>
      <c r="D25" s="91"/>
      <c r="E25" s="91"/>
      <c r="F25" s="92"/>
      <c r="J25" s="9" t="s">
        <v>34</v>
      </c>
    </row>
    <row r="26" spans="1:13" ht="15.75" x14ac:dyDescent="0.2">
      <c r="A26" s="79">
        <v>1</v>
      </c>
      <c r="B26" s="47" t="s">
        <v>35</v>
      </c>
      <c r="C26" s="6"/>
      <c r="D26" s="93">
        <v>5</v>
      </c>
      <c r="E26" s="93" t="s">
        <v>21</v>
      </c>
      <c r="F26" s="59">
        <f>J26</f>
        <v>0</v>
      </c>
      <c r="H26" s="9" t="s">
        <v>36</v>
      </c>
      <c r="I26" s="9">
        <f>C16*F7</f>
        <v>0</v>
      </c>
      <c r="J26" s="48">
        <f>I26+C16</f>
        <v>0</v>
      </c>
      <c r="M26" s="17"/>
    </row>
    <row r="27" spans="1:13" ht="15.75" x14ac:dyDescent="0.2">
      <c r="A27" s="79"/>
      <c r="B27" s="47" t="s">
        <v>37</v>
      </c>
      <c r="C27" s="6"/>
      <c r="D27" s="93"/>
      <c r="E27" s="93"/>
      <c r="F27" s="60"/>
      <c r="H27" s="9" t="s">
        <v>38</v>
      </c>
      <c r="I27" s="9">
        <f>F16*F8</f>
        <v>0</v>
      </c>
      <c r="J27" s="48">
        <f>I27+F16</f>
        <v>0</v>
      </c>
      <c r="M27" s="17"/>
    </row>
    <row r="28" spans="1:13" ht="14.45" customHeight="1" x14ac:dyDescent="0.2">
      <c r="A28" s="79">
        <v>2</v>
      </c>
      <c r="B28" s="93" t="s">
        <v>39</v>
      </c>
      <c r="C28" s="94" t="e">
        <f>C27/C26</f>
        <v>#DIV/0!</v>
      </c>
      <c r="D28" s="93">
        <v>6</v>
      </c>
      <c r="E28" s="93" t="s">
        <v>40</v>
      </c>
      <c r="F28" s="59">
        <f>J27</f>
        <v>0</v>
      </c>
      <c r="M28" s="16"/>
    </row>
    <row r="29" spans="1:13" ht="14.45" customHeight="1" x14ac:dyDescent="0.2">
      <c r="A29" s="79"/>
      <c r="B29" s="93"/>
      <c r="C29" s="95"/>
      <c r="D29" s="93"/>
      <c r="E29" s="93"/>
      <c r="F29" s="60"/>
    </row>
    <row r="30" spans="1:13" x14ac:dyDescent="0.2">
      <c r="A30" s="79">
        <v>3</v>
      </c>
      <c r="B30" s="93" t="s">
        <v>41</v>
      </c>
      <c r="C30" s="94" t="e">
        <f>IF(C28*1.6&lt;=1,C28*1.6,1)</f>
        <v>#DIV/0!</v>
      </c>
      <c r="D30" s="93">
        <v>7</v>
      </c>
      <c r="E30" s="93" t="s">
        <v>30</v>
      </c>
      <c r="F30" s="105" t="e">
        <f>I32</f>
        <v>#DIV/0!</v>
      </c>
      <c r="I30" s="15"/>
      <c r="J30" s="15"/>
    </row>
    <row r="31" spans="1:13" x14ac:dyDescent="0.2">
      <c r="A31" s="79"/>
      <c r="B31" s="93"/>
      <c r="C31" s="94"/>
      <c r="D31" s="93"/>
      <c r="E31" s="93"/>
      <c r="F31" s="106"/>
      <c r="I31" s="15"/>
      <c r="J31" s="15"/>
    </row>
    <row r="32" spans="1:13" ht="14.45" customHeight="1" x14ac:dyDescent="0.2">
      <c r="A32" s="79">
        <v>4</v>
      </c>
      <c r="B32" s="93" t="s">
        <v>42</v>
      </c>
      <c r="C32" s="94" t="e">
        <f>1-C30</f>
        <v>#DIV/0!</v>
      </c>
      <c r="D32" s="93">
        <v>8</v>
      </c>
      <c r="E32" s="93" t="s">
        <v>31</v>
      </c>
      <c r="F32" s="105" t="e">
        <f>IF(D8="Y",(((F28*C30)*I11)+((F28*C32)*K11)),(((F28*C30)*I10)+(F28*C32)*K10))</f>
        <v>#DIV/0!</v>
      </c>
      <c r="H32" s="9" t="s">
        <v>43</v>
      </c>
      <c r="I32" s="9" t="e">
        <f>IF(D9="Y",(((F26*C30)*I9)+((F26*C32)*K9)),(((F26*C30)*I8)+(F26*C32)*K8))</f>
        <v>#DIV/0!</v>
      </c>
      <c r="J32" s="16"/>
    </row>
    <row r="33" spans="1:9" ht="14.45" customHeight="1" x14ac:dyDescent="0.2">
      <c r="A33" s="79"/>
      <c r="B33" s="93"/>
      <c r="C33" s="95"/>
      <c r="D33" s="93"/>
      <c r="E33" s="93"/>
      <c r="F33" s="106"/>
      <c r="H33" s="9" t="s">
        <v>44</v>
      </c>
      <c r="I33" s="49" t="e">
        <f>IF(D8="Y",(((F28*C30)*I11)+((F28*C32)*K11)),(((F28*C30)*I10)+(F28*C32)*K10))</f>
        <v>#DIV/0!</v>
      </c>
    </row>
    <row r="34" spans="1:9" ht="17.25" thickBot="1" x14ac:dyDescent="0.3">
      <c r="A34" s="107" t="s">
        <v>45</v>
      </c>
      <c r="B34" s="108"/>
      <c r="C34" s="108"/>
      <c r="D34" s="109" t="e">
        <f>F30+F32</f>
        <v>#DIV/0!</v>
      </c>
      <c r="E34" s="109"/>
      <c r="F34" s="110"/>
    </row>
    <row r="35" spans="1:9" ht="16.5" thickBot="1" x14ac:dyDescent="0.3">
      <c r="A35" s="87"/>
      <c r="B35" s="87"/>
      <c r="C35" s="87"/>
      <c r="D35" s="87"/>
      <c r="E35" s="87"/>
      <c r="F35" s="87"/>
    </row>
    <row r="36" spans="1:9" ht="16.5" x14ac:dyDescent="0.25">
      <c r="A36" s="50"/>
      <c r="B36" s="51" t="s">
        <v>46</v>
      </c>
      <c r="C36" s="52">
        <f>D23</f>
        <v>0</v>
      </c>
      <c r="D36" s="53" t="s">
        <v>47</v>
      </c>
      <c r="E36" s="54" t="s">
        <v>48</v>
      </c>
      <c r="F36" s="55" t="e">
        <f>D34</f>
        <v>#DIV/0!</v>
      </c>
    </row>
    <row r="37" spans="1:9" ht="17.25" thickBot="1" x14ac:dyDescent="0.3">
      <c r="A37" s="102" t="e">
        <f>IF(C36&gt;F36,"Traditional Claiming Provides Greater Reimbursement","CEP Claiming Provides Greater Reimbursement")</f>
        <v>#DIV/0!</v>
      </c>
      <c r="B37" s="103"/>
      <c r="C37" s="103"/>
      <c r="D37" s="103"/>
      <c r="E37" s="103"/>
      <c r="F37" s="104"/>
    </row>
  </sheetData>
  <sheetProtection algorithmName="SHA-512" hashValue="V8nV8ViwT1zQ/8Hj3sK8ojixqMxpIfYwHGr6kxMTxI4SGPJlqBSYFHXdXeFlTfEMWCj2IIhUtxo3y1lb4/qiXA==" saltValue="6vIVHiLLDpTmyHI2uJfWYQ==" spinCount="100000" sheet="1" objects="1" scenarios="1" formatCells="0" formatColumns="0" formatRows="0" insertColumns="0" insertRows="0" insertHyperlinks="0" deleteColumns="0" deleteRows="0" selectLockedCells="1" sort="0" autoFilter="0" pivotTables="0"/>
  <mergeCells count="42">
    <mergeCell ref="H6:K6"/>
    <mergeCell ref="A35:F35"/>
    <mergeCell ref="A37:F37"/>
    <mergeCell ref="A32:A33"/>
    <mergeCell ref="B32:B33"/>
    <mergeCell ref="C32:C33"/>
    <mergeCell ref="D32:D33"/>
    <mergeCell ref="E32:E33"/>
    <mergeCell ref="F32:F33"/>
    <mergeCell ref="A34:C34"/>
    <mergeCell ref="D34:F34"/>
    <mergeCell ref="D30:D31"/>
    <mergeCell ref="E30:E31"/>
    <mergeCell ref="F30:F31"/>
    <mergeCell ref="B30:B31"/>
    <mergeCell ref="C30:C31"/>
    <mergeCell ref="F28:F29"/>
    <mergeCell ref="A30:A31"/>
    <mergeCell ref="C5:E5"/>
    <mergeCell ref="A23:C23"/>
    <mergeCell ref="D23:F23"/>
    <mergeCell ref="A24:F24"/>
    <mergeCell ref="A25:F25"/>
    <mergeCell ref="A26:A27"/>
    <mergeCell ref="D26:D27"/>
    <mergeCell ref="E26:E27"/>
    <mergeCell ref="A28:A29"/>
    <mergeCell ref="B28:B29"/>
    <mergeCell ref="C28:C29"/>
    <mergeCell ref="D28:D29"/>
    <mergeCell ref="E28:E29"/>
    <mergeCell ref="D12:D22"/>
    <mergeCell ref="F26:F27"/>
    <mergeCell ref="A1:F1"/>
    <mergeCell ref="A2:F2"/>
    <mergeCell ref="C4:E4"/>
    <mergeCell ref="B18:C18"/>
    <mergeCell ref="E18:F18"/>
    <mergeCell ref="B12:C12"/>
    <mergeCell ref="E12:F12"/>
    <mergeCell ref="A11:F11"/>
    <mergeCell ref="A12:A22"/>
  </mergeCells>
  <pageMargins left="0.7" right="0.7" top="1" bottom="0.75" header="0.3" footer="0.3"/>
  <pageSetup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 1</vt:lpstr>
      <vt:lpstr>Sheet2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Reimbursement Worksheet (Traditional vs. CEP)</dc:title>
  <dc:subject/>
  <dc:creator>cherzog</dc:creator>
  <cp:keywords/>
  <dc:description/>
  <cp:lastModifiedBy>Pam Rosebaugh</cp:lastModifiedBy>
  <cp:revision/>
  <dcterms:created xsi:type="dcterms:W3CDTF">2013-05-20T15:51:57Z</dcterms:created>
  <dcterms:modified xsi:type="dcterms:W3CDTF">2025-03-12T14:53:03Z</dcterms:modified>
  <cp:category/>
  <cp:contentStatus/>
</cp:coreProperties>
</file>